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Z:\02_総務係（下水）\●庶務共有●\Ｒ７年度\7 調査一件\46_公営企業に係る｢経営比較分析表｣（令和６年度決算）の分析等についてR8.1.30（〆2.2）\"/>
    </mc:Choice>
  </mc:AlternateContent>
  <xr:revisionPtr revIDLastSave="0" documentId="13_ncr:1_{1784D51B-1826-424D-BCBE-ECE557F01605}" xr6:coauthVersionLast="36" xr6:coauthVersionMax="36" xr10:uidLastSave="{00000000-0000-0000-0000-000000000000}"/>
  <workbookProtection workbookAlgorithmName="SHA-512" workbookHashValue="usG2amB4k+Ygt5flBg87MoMsS5Zj/qpw/kMuDqbn8qtEYNmMSOT26+psFNtplFkdRRMq+0V1ipjd+JBkJ45OmA==" workbookSaltValue="zoSZyvIw+uvfIAWTD7Sniw==" workbookSpinCount="100000" lockStructure="1"/>
  <bookViews>
    <workbookView xWindow="0" yWindow="0" windowWidth="23040" windowHeight="9210" xr2:uid="{00000000-000D-0000-FFFF-FFFF00000000}"/>
  </bookViews>
  <sheets>
    <sheet name="法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N85" i="4" s="1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5" i="4" s="1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J85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F85" i="4" s="1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AL10" i="4" s="1"/>
  <c r="U6" i="5"/>
  <c r="BB8" i="4" s="1"/>
  <c r="T6" i="5"/>
  <c r="S6" i="5"/>
  <c r="AL8" i="4" s="1"/>
  <c r="R6" i="5"/>
  <c r="AD10" i="4" s="1"/>
  <c r="Q6" i="5"/>
  <c r="W10" i="4" s="1"/>
  <c r="P6" i="5"/>
  <c r="P10" i="4" s="1"/>
  <c r="O6" i="5"/>
  <c r="I10" i="4" s="1"/>
  <c r="N6" i="5"/>
  <c r="B10" i="4" s="1"/>
  <c r="M6" i="5"/>
  <c r="AD8" i="4" s="1"/>
  <c r="L6" i="5"/>
  <c r="W8" i="4" s="1"/>
  <c r="K6" i="5"/>
  <c r="J6" i="5"/>
  <c r="I8" i="4" s="1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M85" i="4"/>
  <c r="K85" i="4"/>
  <c r="I85" i="4"/>
  <c r="H85" i="4"/>
  <c r="G85" i="4"/>
  <c r="E85" i="4"/>
  <c r="AT10" i="4"/>
  <c r="AT8" i="4"/>
  <c r="P8" i="4"/>
</calcChain>
</file>

<file path=xl/sharedStrings.xml><?xml version="1.0" encoding="utf-8"?>
<sst xmlns="http://schemas.openxmlformats.org/spreadsheetml/2006/main" count="231" uniqueCount="116">
  <si>
    <t>経営比較分析表（令和6年度決算）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</si>
  <si>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</si>
  <si>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</si>
  <si>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</si>
  <si>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</si>
  <si>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</si>
  <si>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</si>
  <si>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</si>
  <si>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</si>
  <si>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</si>
  <si>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</si>
  <si>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</si>
  <si>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</si>
  <si>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</si>
  <si>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</si>
  <si>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</si>
  <si>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</si>
  <si>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</si>
  <si>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</si>
  <si>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</si>
  <si>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</si>
  <si>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</si>
  <si>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</si>
  <si>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</si>
  <si>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</si>
  <si>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</si>
  <si>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</si>
  <si>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</si>
  <si>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</si>
  <si>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</si>
  <si>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</si>
  <si>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</si>
  <si>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</si>
  <si>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</si>
  <si>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</si>
  <si>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</si>
  <si>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</si>
  <si>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</si>
  <si>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</si>
  <si>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</si>
  <si>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</si>
  <si>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</si>
  <si>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</si>
  <si>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</si>
  <si>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</si>
  <si>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</si>
  <si>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</si>
  <si>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</si>
  <si>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</si>
  <si>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</si>
  <si>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</si>
  <si>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</si>
  <si>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</si>
  <si>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</si>
  <si>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</si>
  <si>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</si>
  <si>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</si>
  <si>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</si>
  <si>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</si>
  <si>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</si>
  <si>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</si>
  <si>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</si>
  <si>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</si>
  <si>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</si>
  <si>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</si>
  <si>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</si>
  <si>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</si>
  <si>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</si>
  <si>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</si>
  <si>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</si>
  <si>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</si>
  <si>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</si>
  <si>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</si>
  <si>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</si>
  <si>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</si>
  <si>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</si>
  <si>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</si>
  <si>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</si>
  <si>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</si>
  <si>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</si>
  <si>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</si>
  <si>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</si>
  <si>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</si>
  <si>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</si>
  <si>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</si>
  <si>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</si>
  <si>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</si>
  <si>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</si>
  <si>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</si>
  <si>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</si>
  <si>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</si>
  <si>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</si>
  <si>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</si>
  <si>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</si>
  <si>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</si>
  <si>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</si>
  <si>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京都府　宇治市</t>
  </si>
  <si>
    <t>法適用</t>
  </si>
  <si>
    <t>下水道事業</t>
  </si>
  <si>
    <t>公共下水道</t>
  </si>
  <si>
    <t>Ab</t>
  </si>
  <si>
    <t>その他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</si>
  <si>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</si>
  <si>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</si>
  <si>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</si>
  <si>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</si>
  <si>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</si>
  <si>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</si>
  <si>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</si>
  <si>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</si>
  <si>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</si>
  <si>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</si>
  <si>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</si>
  <si>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　令和6年度は、経常収支比率が100％を上回ったものの、流動比率とともに類似団体と比べて低い水準にあり、引き続き改善に努める必要がある。これは、現時点の普及率が98.50％であり、今なお下水道整備に取り組んでいることから、多額の設備投資・公債費の償還を要する状況であり、早期に整備を完了した類似団体と比較して、企業債残高対事業規模比率、汚水処理原価は高く、経費回収率、水洗化率は低い状況となっている。
　一方、下水道使用料水準は平成18年の料金改定以後、使用料単価は1㎥あたり160円を超えており、20㎥あたり下水道使用料3,082円と同じく一定の水準に達している。
　施設利用率に関しては、類似団体平均値を下回っているが、現在も下水道整備中であり、今後の流量増加が見込まれることから、数値は上昇すると考えている。</t>
    <phoneticPr fontId="4"/>
  </si>
  <si>
    <t>　現在も下水道管渠の整備に取り組んでいることから、本市で整備した管渠は新しいものが多い。
　一方で開発等に伴い民間で整備され、のちに本市で引き取った管渠については老朽化したものが多く、これらの更新・修繕が必要となっている。
　本市は比較的新しい管渠が多いこともあり、当面は管渠整備を優先しつつも、老朽管の更新・修繕に取り組んでいく。</t>
    <phoneticPr fontId="4"/>
  </si>
  <si>
    <t>　現時点でも下水道整備に取り組み、多額の設備投資及び公債費の償還を行っており、類似団体と比較して現時点での経営分析は、経費を多く要する状況である。
　他方、使用料単価は1㎥あたり160円を超えており、20㎥あたり下水道使用料3,082円と同じく一定の水準に達している。
　また、建設費及び公債費を除く維持管理費は、人口密度が高いこと・老朽化が進んでいないことから、低い水準にあり、整備が完了すれば、各指標は好転するものと考えられる。
　整備完了に向けて今後も整備の推進が必要であるため、現状の経営がしばらくの間は続くことになるが、法適化による経営内容の明瞭化により、一層の正確な経営状況の把握・分析を進め、適正な経営となるように努め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</si>
</sst>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R&quot;yy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 formatCode="#,##0.00;&quot;△&quot;#,##0.00;&quot;-&quot;">
                  <c:v>0.1</c:v>
                </c:pt>
                <c:pt idx="1">
                  <c:v>0</c:v>
                </c:pt>
                <c:pt idx="2" formatCode="#,##0.00;&quot;△&quot;#,##0.00;&quot;-&quot;">
                  <c:v>0.13</c:v>
                </c:pt>
                <c:pt idx="3" formatCode="#,##0.00;&quot;△&quot;#,##0.00;&quot;-&quot;">
                  <c:v>7.0000000000000007E-2</c:v>
                </c:pt>
                <c:pt idx="4" formatCode="#,##0.00;&quot;△&quot;#,##0.00;&quot;-&quot;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41-4EA7-AC24-9D178E778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0.19</c:v>
                </c:pt>
                <c:pt idx="1">
                  <c:v>0.14000000000000001</c:v>
                </c:pt>
                <c:pt idx="2">
                  <c:v>0.15</c:v>
                </c:pt>
                <c:pt idx="3">
                  <c:v>0.12</c:v>
                </c:pt>
                <c:pt idx="4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41-4EA7-AC24-9D178E778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100.98</c:v>
                </c:pt>
                <c:pt idx="1">
                  <c:v>100.12</c:v>
                </c:pt>
                <c:pt idx="2">
                  <c:v>100.12</c:v>
                </c:pt>
                <c:pt idx="3">
                  <c:v>100.11</c:v>
                </c:pt>
                <c:pt idx="4">
                  <c:v>100.04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A1-4730-83C4-FEB1CBBD7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107.05</c:v>
                </c:pt>
                <c:pt idx="1">
                  <c:v>106.43</c:v>
                </c:pt>
                <c:pt idx="2">
                  <c:v>106.81</c:v>
                </c:pt>
                <c:pt idx="3">
                  <c:v>106.99</c:v>
                </c:pt>
                <c:pt idx="4">
                  <c:v>106.79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1-4730-83C4-FEB1CBBD7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17.309999999999999</c:v>
                </c:pt>
                <c:pt idx="1">
                  <c:v>19.75</c:v>
                </c:pt>
                <c:pt idx="2">
                  <c:v>22.25</c:v>
                </c:pt>
                <c:pt idx="3">
                  <c:v>24.04</c:v>
                </c:pt>
                <c:pt idx="4">
                  <c:v>26.09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42-40F2-870B-FFF3D8612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27.39</c:v>
                </c:pt>
                <c:pt idx="1">
                  <c:v>30.42</c:v>
                </c:pt>
                <c:pt idx="2">
                  <c:v>32.96</c:v>
                </c:pt>
                <c:pt idx="3">
                  <c:v>34.909999999999997</c:v>
                </c:pt>
                <c:pt idx="4">
                  <c:v>36.93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42-40F2-870B-FFF3D8612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データ!$DT$6:$DX$6</c:f>
              <c:numCache>
                <c:formatCode>#,##0.00;"△"#,##0.00;"-"</c:formatCode>
                <c:ptCount val="5"/>
                <c:pt idx="0">
                  <c:v>3.58</c:v>
                </c:pt>
                <c:pt idx="1">
                  <c:v>3.53</c:v>
                </c:pt>
                <c:pt idx="2">
                  <c:v>3.21</c:v>
                </c:pt>
                <c:pt idx="3">
                  <c:v>4.1100000000000003</c:v>
                </c:pt>
                <c:pt idx="4">
                  <c:v>4.16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B-4678-8D9D-FFDB030D8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>
                  <c:v>5.86</c:v>
                </c:pt>
                <c:pt idx="1">
                  <c:v>6.66</c:v>
                </c:pt>
                <c:pt idx="2">
                  <c:v>8.49</c:v>
                </c:pt>
                <c:pt idx="3">
                  <c:v>10.08</c:v>
                </c:pt>
                <c:pt idx="4">
                  <c:v>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AB-4678-8D9D-FFDB030D8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E-4AC8-8ABB-81F1CE148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1E-4AC8-8ABB-81F1CE148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42.87</c:v>
                </c:pt>
                <c:pt idx="1">
                  <c:v>56.81</c:v>
                </c:pt>
                <c:pt idx="2">
                  <c:v>38.29</c:v>
                </c:pt>
                <c:pt idx="3">
                  <c:v>42.39</c:v>
                </c:pt>
                <c:pt idx="4">
                  <c:v>43.52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4-496D-9FBC-8C4C3C287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84.84</c:v>
                </c:pt>
                <c:pt idx="1">
                  <c:v>88.42</c:v>
                </c:pt>
                <c:pt idx="2">
                  <c:v>93.63</c:v>
                </c:pt>
                <c:pt idx="3">
                  <c:v>100.41</c:v>
                </c:pt>
                <c:pt idx="4">
                  <c:v>113.88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4-496D-9FBC-8C4C3C287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1377.01</c:v>
                </c:pt>
                <c:pt idx="1">
                  <c:v>1353.09</c:v>
                </c:pt>
                <c:pt idx="2">
                  <c:v>1342.33</c:v>
                </c:pt>
                <c:pt idx="3">
                  <c:v>1298.26</c:v>
                </c:pt>
                <c:pt idx="4">
                  <c:v>1255.3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A5-4C91-8075-308FADC0F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565.62</c:v>
                </c:pt>
                <c:pt idx="1">
                  <c:v>544.61</c:v>
                </c:pt>
                <c:pt idx="2">
                  <c:v>525.07000000000005</c:v>
                </c:pt>
                <c:pt idx="3">
                  <c:v>499.16</c:v>
                </c:pt>
                <c:pt idx="4">
                  <c:v>481.58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A5-4C91-8075-308FADC0F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90.45</c:v>
                </c:pt>
                <c:pt idx="1">
                  <c:v>96.31</c:v>
                </c:pt>
                <c:pt idx="2">
                  <c:v>96.82</c:v>
                </c:pt>
                <c:pt idx="3">
                  <c:v>95.13</c:v>
                </c:pt>
                <c:pt idx="4">
                  <c:v>96.47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2-4E21-A7CE-569241A09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102.36</c:v>
                </c:pt>
                <c:pt idx="1">
                  <c:v>103.76</c:v>
                </c:pt>
                <c:pt idx="2">
                  <c:v>103.57</c:v>
                </c:pt>
                <c:pt idx="3">
                  <c:v>104.04</c:v>
                </c:pt>
                <c:pt idx="4">
                  <c:v>103.73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22-4E21-A7CE-569241A09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179.41</c:v>
                </c:pt>
                <c:pt idx="1">
                  <c:v>169.15</c:v>
                </c:pt>
                <c:pt idx="2">
                  <c:v>167.82</c:v>
                </c:pt>
                <c:pt idx="3">
                  <c:v>171.32</c:v>
                </c:pt>
                <c:pt idx="4">
                  <c:v>169.95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9-4BE3-ACA4-A4DACC8AA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114.01</c:v>
                </c:pt>
                <c:pt idx="1">
                  <c:v>111.18</c:v>
                </c:pt>
                <c:pt idx="2">
                  <c:v>111.78</c:v>
                </c:pt>
                <c:pt idx="3">
                  <c:v>112.75</c:v>
                </c:pt>
                <c:pt idx="4">
                  <c:v>114.35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B9-4BE3-ACA4-A4DACC8AA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71.52</c:v>
                </c:pt>
                <c:pt idx="1">
                  <c:v>68.569999999999993</c:v>
                </c:pt>
                <c:pt idx="2">
                  <c:v>66.56</c:v>
                </c:pt>
                <c:pt idx="3">
                  <c:v>55.07</c:v>
                </c:pt>
                <c:pt idx="4">
                  <c:v>60.75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1-495A-8144-3B85FC83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67.709999999999994</c:v>
                </c:pt>
                <c:pt idx="1">
                  <c:v>67.13</c:v>
                </c:pt>
                <c:pt idx="2">
                  <c:v>66.819999999999993</c:v>
                </c:pt>
                <c:pt idx="3">
                  <c:v>65.98</c:v>
                </c:pt>
                <c:pt idx="4">
                  <c:v>66.27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1-495A-8144-3B85FC83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88.43</c:v>
                </c:pt>
                <c:pt idx="1">
                  <c:v>88.97</c:v>
                </c:pt>
                <c:pt idx="2">
                  <c:v>89.32</c:v>
                </c:pt>
                <c:pt idx="3">
                  <c:v>89.85</c:v>
                </c:pt>
                <c:pt idx="4">
                  <c:v>90.5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57-4F7B-8521-C6AAFDCFE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97.24</c:v>
                </c:pt>
                <c:pt idx="1">
                  <c:v>97.79</c:v>
                </c:pt>
                <c:pt idx="2">
                  <c:v>97.75</c:v>
                </c:pt>
                <c:pt idx="3">
                  <c:v>97.83</c:v>
                </c:pt>
                <c:pt idx="4">
                  <c:v>97.9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57-4F7B-8521-C6AAFDCFE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【82.75】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【602.56】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【96.00】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【60.13】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【140.98】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Normal="100" workbookViewId="0">
      <selection activeCell="BL66" sqref="BL66:BZ8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</row>
    <row r="3" spans="1:78" ht="9.75" customHeight="1" x14ac:dyDescent="0.15">
      <c r="A3" s="2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</row>
    <row r="4" spans="1:78" ht="9.75" customHeight="1" x14ac:dyDescent="0.15">
      <c r="A4" s="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0" t="str">
        <f>データ!H6</f>
        <v>京都府　宇治市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59" t="s">
        <v>1</v>
      </c>
      <c r="C7" s="59"/>
      <c r="D7" s="59"/>
      <c r="E7" s="59"/>
      <c r="F7" s="59"/>
      <c r="G7" s="59"/>
      <c r="H7" s="59"/>
      <c r="I7" s="59" t="s">
        <v>2</v>
      </c>
      <c r="J7" s="59"/>
      <c r="K7" s="59"/>
      <c r="L7" s="59"/>
      <c r="M7" s="59"/>
      <c r="N7" s="59"/>
      <c r="O7" s="59"/>
      <c r="P7" s="59" t="s">
        <v>3</v>
      </c>
      <c r="Q7" s="59"/>
      <c r="R7" s="59"/>
      <c r="S7" s="59"/>
      <c r="T7" s="59"/>
      <c r="U7" s="59"/>
      <c r="V7" s="59"/>
      <c r="W7" s="59" t="s">
        <v>4</v>
      </c>
      <c r="X7" s="59"/>
      <c r="Y7" s="59"/>
      <c r="Z7" s="59"/>
      <c r="AA7" s="59"/>
      <c r="AB7" s="59"/>
      <c r="AC7" s="59"/>
      <c r="AD7" s="59" t="s">
        <v>5</v>
      </c>
      <c r="AE7" s="59"/>
      <c r="AF7" s="59"/>
      <c r="AG7" s="59"/>
      <c r="AH7" s="59"/>
      <c r="AI7" s="59"/>
      <c r="AJ7" s="59"/>
      <c r="AK7" s="3"/>
      <c r="AL7" s="59" t="s">
        <v>6</v>
      </c>
      <c r="AM7" s="59"/>
      <c r="AN7" s="59"/>
      <c r="AO7" s="59"/>
      <c r="AP7" s="59"/>
      <c r="AQ7" s="59"/>
      <c r="AR7" s="59"/>
      <c r="AS7" s="59"/>
      <c r="AT7" s="59" t="s">
        <v>7</v>
      </c>
      <c r="AU7" s="59"/>
      <c r="AV7" s="59"/>
      <c r="AW7" s="59"/>
      <c r="AX7" s="59"/>
      <c r="AY7" s="59"/>
      <c r="AZ7" s="59"/>
      <c r="BA7" s="59"/>
      <c r="BB7" s="59" t="s">
        <v>8</v>
      </c>
      <c r="BC7" s="59"/>
      <c r="BD7" s="59"/>
      <c r="BE7" s="59"/>
      <c r="BF7" s="59"/>
      <c r="BG7" s="59"/>
      <c r="BH7" s="59"/>
      <c r="BI7" s="59"/>
      <c r="BJ7" s="3"/>
      <c r="BK7" s="3"/>
      <c r="BL7" s="62" t="s">
        <v>9</v>
      </c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4"/>
    </row>
    <row r="8" spans="1:78" ht="18.75" customHeight="1" x14ac:dyDescent="0.15">
      <c r="A8" s="2"/>
      <c r="B8" s="65" t="str">
        <f>データ!I6</f>
        <v>法適用</v>
      </c>
      <c r="C8" s="65"/>
      <c r="D8" s="65"/>
      <c r="E8" s="65"/>
      <c r="F8" s="65"/>
      <c r="G8" s="65"/>
      <c r="H8" s="65"/>
      <c r="I8" s="65" t="str">
        <f>データ!J6</f>
        <v>下水道事業</v>
      </c>
      <c r="J8" s="65"/>
      <c r="K8" s="65"/>
      <c r="L8" s="65"/>
      <c r="M8" s="65"/>
      <c r="N8" s="65"/>
      <c r="O8" s="65"/>
      <c r="P8" s="65" t="str">
        <f>データ!K6</f>
        <v>公共下水道</v>
      </c>
      <c r="Q8" s="65"/>
      <c r="R8" s="65"/>
      <c r="S8" s="65"/>
      <c r="T8" s="65"/>
      <c r="U8" s="65"/>
      <c r="V8" s="65"/>
      <c r="W8" s="65" t="str">
        <f>データ!L6</f>
        <v>Ab</v>
      </c>
      <c r="X8" s="65"/>
      <c r="Y8" s="65"/>
      <c r="Z8" s="65"/>
      <c r="AA8" s="65"/>
      <c r="AB8" s="65"/>
      <c r="AC8" s="65"/>
      <c r="AD8" s="66" t="str">
        <f>データ!$M$6</f>
        <v>その他</v>
      </c>
      <c r="AE8" s="66"/>
      <c r="AF8" s="66"/>
      <c r="AG8" s="66"/>
      <c r="AH8" s="66"/>
      <c r="AI8" s="66"/>
      <c r="AJ8" s="66"/>
      <c r="AK8" s="3"/>
      <c r="AL8" s="54">
        <f>データ!S6</f>
        <v>179582</v>
      </c>
      <c r="AM8" s="54"/>
      <c r="AN8" s="54"/>
      <c r="AO8" s="54"/>
      <c r="AP8" s="54"/>
      <c r="AQ8" s="54"/>
      <c r="AR8" s="54"/>
      <c r="AS8" s="54"/>
      <c r="AT8" s="53">
        <f>データ!T6</f>
        <v>67.540000000000006</v>
      </c>
      <c r="AU8" s="53"/>
      <c r="AV8" s="53"/>
      <c r="AW8" s="53"/>
      <c r="AX8" s="53"/>
      <c r="AY8" s="53"/>
      <c r="AZ8" s="53"/>
      <c r="BA8" s="53"/>
      <c r="BB8" s="53">
        <f>データ!U6</f>
        <v>2658.9</v>
      </c>
      <c r="BC8" s="53"/>
      <c r="BD8" s="53"/>
      <c r="BE8" s="53"/>
      <c r="BF8" s="53"/>
      <c r="BG8" s="53"/>
      <c r="BH8" s="53"/>
      <c r="BI8" s="53"/>
      <c r="BJ8" s="3"/>
      <c r="BK8" s="3"/>
      <c r="BL8" s="67" t="s">
        <v>10</v>
      </c>
      <c r="BM8" s="68"/>
      <c r="BN8" s="57" t="s">
        <v>11</v>
      </c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8"/>
    </row>
    <row r="9" spans="1:78" ht="18.75" customHeight="1" x14ac:dyDescent="0.15">
      <c r="A9" s="2"/>
      <c r="B9" s="59" t="s">
        <v>12</v>
      </c>
      <c r="C9" s="59"/>
      <c r="D9" s="59"/>
      <c r="E9" s="59"/>
      <c r="F9" s="59"/>
      <c r="G9" s="59"/>
      <c r="H9" s="59"/>
      <c r="I9" s="59" t="s">
        <v>13</v>
      </c>
      <c r="J9" s="59"/>
      <c r="K9" s="59"/>
      <c r="L9" s="59"/>
      <c r="M9" s="59"/>
      <c r="N9" s="59"/>
      <c r="O9" s="59"/>
      <c r="P9" s="59" t="s">
        <v>14</v>
      </c>
      <c r="Q9" s="59"/>
      <c r="R9" s="59"/>
      <c r="S9" s="59"/>
      <c r="T9" s="59"/>
      <c r="U9" s="59"/>
      <c r="V9" s="59"/>
      <c r="W9" s="59" t="s">
        <v>15</v>
      </c>
      <c r="X9" s="59"/>
      <c r="Y9" s="59"/>
      <c r="Z9" s="59"/>
      <c r="AA9" s="59"/>
      <c r="AB9" s="59"/>
      <c r="AC9" s="59"/>
      <c r="AD9" s="59" t="s">
        <v>16</v>
      </c>
      <c r="AE9" s="59"/>
      <c r="AF9" s="59"/>
      <c r="AG9" s="59"/>
      <c r="AH9" s="59"/>
      <c r="AI9" s="59"/>
      <c r="AJ9" s="59"/>
      <c r="AK9" s="3"/>
      <c r="AL9" s="59" t="s">
        <v>17</v>
      </c>
      <c r="AM9" s="59"/>
      <c r="AN9" s="59"/>
      <c r="AO9" s="59"/>
      <c r="AP9" s="59"/>
      <c r="AQ9" s="59"/>
      <c r="AR9" s="59"/>
      <c r="AS9" s="59"/>
      <c r="AT9" s="59" t="s">
        <v>18</v>
      </c>
      <c r="AU9" s="59"/>
      <c r="AV9" s="59"/>
      <c r="AW9" s="59"/>
      <c r="AX9" s="59"/>
      <c r="AY9" s="59"/>
      <c r="AZ9" s="59"/>
      <c r="BA9" s="59"/>
      <c r="BB9" s="59" t="s">
        <v>19</v>
      </c>
      <c r="BC9" s="59"/>
      <c r="BD9" s="59"/>
      <c r="BE9" s="59"/>
      <c r="BF9" s="59"/>
      <c r="BG9" s="59"/>
      <c r="BH9" s="59"/>
      <c r="BI9" s="59"/>
      <c r="BJ9" s="3"/>
      <c r="BK9" s="3"/>
      <c r="BL9" s="60" t="s">
        <v>20</v>
      </c>
      <c r="BM9" s="61"/>
      <c r="BN9" s="51" t="s">
        <v>21</v>
      </c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2"/>
    </row>
    <row r="10" spans="1:78" ht="18.75" customHeight="1" x14ac:dyDescent="0.15">
      <c r="A10" s="2"/>
      <c r="B10" s="53" t="str">
        <f>データ!N6</f>
        <v>-</v>
      </c>
      <c r="C10" s="53"/>
      <c r="D10" s="53"/>
      <c r="E10" s="53"/>
      <c r="F10" s="53"/>
      <c r="G10" s="53"/>
      <c r="H10" s="53"/>
      <c r="I10" s="53">
        <f>データ!O6</f>
        <v>55.16</v>
      </c>
      <c r="J10" s="53"/>
      <c r="K10" s="53"/>
      <c r="L10" s="53"/>
      <c r="M10" s="53"/>
      <c r="N10" s="53"/>
      <c r="O10" s="53"/>
      <c r="P10" s="53">
        <f>データ!P6</f>
        <v>98.5</v>
      </c>
      <c r="Q10" s="53"/>
      <c r="R10" s="53"/>
      <c r="S10" s="53"/>
      <c r="T10" s="53"/>
      <c r="U10" s="53"/>
      <c r="V10" s="53"/>
      <c r="W10" s="53">
        <f>データ!Q6</f>
        <v>90.95</v>
      </c>
      <c r="X10" s="53"/>
      <c r="Y10" s="53"/>
      <c r="Z10" s="53"/>
      <c r="AA10" s="53"/>
      <c r="AB10" s="53"/>
      <c r="AC10" s="53"/>
      <c r="AD10" s="54">
        <f>データ!R6</f>
        <v>3082</v>
      </c>
      <c r="AE10" s="54"/>
      <c r="AF10" s="54"/>
      <c r="AG10" s="54"/>
      <c r="AH10" s="54"/>
      <c r="AI10" s="54"/>
      <c r="AJ10" s="54"/>
      <c r="AK10" s="2"/>
      <c r="AL10" s="54">
        <f>データ!V6</f>
        <v>176210</v>
      </c>
      <c r="AM10" s="54"/>
      <c r="AN10" s="54"/>
      <c r="AO10" s="54"/>
      <c r="AP10" s="54"/>
      <c r="AQ10" s="54"/>
      <c r="AR10" s="54"/>
      <c r="AS10" s="54"/>
      <c r="AT10" s="53">
        <f>データ!W6</f>
        <v>19.760000000000002</v>
      </c>
      <c r="AU10" s="53"/>
      <c r="AV10" s="53"/>
      <c r="AW10" s="53"/>
      <c r="AX10" s="53"/>
      <c r="AY10" s="53"/>
      <c r="AZ10" s="53"/>
      <c r="BA10" s="53"/>
      <c r="BB10" s="53">
        <f>データ!X6</f>
        <v>8917.51</v>
      </c>
      <c r="BC10" s="53"/>
      <c r="BD10" s="53"/>
      <c r="BE10" s="53"/>
      <c r="BF10" s="53"/>
      <c r="BG10" s="53"/>
      <c r="BH10" s="53"/>
      <c r="BI10" s="53"/>
      <c r="BJ10" s="2"/>
      <c r="BK10" s="2"/>
      <c r="BL10" s="55" t="s">
        <v>22</v>
      </c>
      <c r="BM10" s="56"/>
      <c r="BN10" s="44" t="s">
        <v>23</v>
      </c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46" t="s">
        <v>24</v>
      </c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</row>
    <row r="14" spans="1:78" ht="13.5" customHeight="1" x14ac:dyDescent="0.15">
      <c r="A14" s="2"/>
      <c r="B14" s="48" t="s">
        <v>25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50"/>
      <c r="BK14" s="2"/>
      <c r="BL14" s="37" t="s">
        <v>26</v>
      </c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9"/>
    </row>
    <row r="15" spans="1:78" ht="13.5" customHeight="1" x14ac:dyDescent="0.15">
      <c r="A15" s="2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2"/>
      <c r="BL15" s="40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2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28" t="s">
        <v>113</v>
      </c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30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28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30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28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30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28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30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28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30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28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30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28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30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28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30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28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30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28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30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28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30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28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30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28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30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28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30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28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30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28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30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28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30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28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30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28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30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28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30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28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30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28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30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28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30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28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30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28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30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28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30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28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30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28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30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1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3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7" t="s">
        <v>27</v>
      </c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9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0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2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28" t="s">
        <v>114</v>
      </c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30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28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30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28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30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28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30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28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30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28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30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28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30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28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30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28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30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28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30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28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30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28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30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28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30"/>
    </row>
    <row r="60" spans="1:78" ht="13.5" customHeight="1" x14ac:dyDescent="0.15">
      <c r="A60" s="2"/>
      <c r="B60" s="34" t="s">
        <v>28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6"/>
      <c r="BK60" s="2"/>
      <c r="BL60" s="28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30"/>
    </row>
    <row r="61" spans="1:78" ht="13.5" customHeight="1" x14ac:dyDescent="0.15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6"/>
      <c r="BK61" s="2"/>
      <c r="BL61" s="28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30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28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30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1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3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7" t="s">
        <v>29</v>
      </c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9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0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2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28" t="s">
        <v>115</v>
      </c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30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28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30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28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30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28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30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28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30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28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30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28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30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28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30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28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30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28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30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28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30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28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30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28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30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28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30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28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30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28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30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31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3"/>
    </row>
    <row r="83" spans="1:78" x14ac:dyDescent="0.15">
      <c r="C83" s="43" t="s">
        <v>30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</row>
    <row r="84" spans="1:78" hidden="1" x14ac:dyDescent="0.15">
      <c r="B84" s="12" t="s">
        <v>31</v>
      </c>
      <c r="C84" s="12"/>
      <c r="D84" s="12"/>
      <c r="E84" s="12" t="s">
        <v>32</v>
      </c>
      <c r="F84" s="12" t="s">
        <v>33</v>
      </c>
      <c r="G84" s="12" t="s">
        <v>34</v>
      </c>
      <c r="H84" s="12" t="s">
        <v>35</v>
      </c>
      <c r="I84" s="12" t="s">
        <v>36</v>
      </c>
      <c r="J84" s="12" t="s">
        <v>37</v>
      </c>
      <c r="K84" s="12" t="s">
        <v>38</v>
      </c>
      <c r="L84" s="12" t="s">
        <v>39</v>
      </c>
      <c r="M84" s="12" t="s">
        <v>40</v>
      </c>
      <c r="N84" s="12" t="s">
        <v>41</v>
      </c>
      <c r="O84" s="12" t="s">
        <v>42</v>
      </c>
    </row>
    <row r="85" spans="1:78" hidden="1" x14ac:dyDescent="0.15">
      <c r="B85" s="12"/>
      <c r="C85" s="12"/>
      <c r="D85" s="12"/>
      <c r="E85" s="12" t="str">
        <f>データ!AI6</f>
        <v>【105.36】</v>
      </c>
      <c r="F85" s="12" t="str">
        <f>データ!AT6</f>
        <v>【3.12】</v>
      </c>
      <c r="G85" s="12" t="str">
        <f>データ!BE6</f>
        <v>【82.75】</v>
      </c>
      <c r="H85" s="12" t="str">
        <f>データ!BP6</f>
        <v>【602.56】</v>
      </c>
      <c r="I85" s="12" t="str">
        <f>データ!CA6</f>
        <v>【97.94】</v>
      </c>
      <c r="J85" s="12" t="str">
        <f>データ!CL6</f>
        <v>【140.98】</v>
      </c>
      <c r="K85" s="12" t="str">
        <f>データ!CW6</f>
        <v>【60.13】</v>
      </c>
      <c r="L85" s="12" t="str">
        <f>データ!DH6</f>
        <v>【96.00】</v>
      </c>
      <c r="M85" s="12" t="str">
        <f>データ!DS6</f>
        <v>【42.20】</v>
      </c>
      <c r="N85" s="12" t="str">
        <f>データ!ED6</f>
        <v>【9.46】</v>
      </c>
      <c r="O85" s="12" t="str">
        <f>データ!EO6</f>
        <v>【0.19】</v>
      </c>
    </row>
  </sheetData>
  <sheetProtection algorithmName="SHA-512" hashValue="33CPgTN8YBBP+GBAq9xydsdPh3WbQTYkRlUDDeOTEGxATb7UvTIgSW8J0bBwkKVRxdvTE/TW7Aqeq/Qs1S7pTw==" saltValue="owFSAqHNdAi4rKOGmR6cbw==" spinCount="100000" sheet="1" objects="1" scenarios="1" formatCells="0" formatColumns="0" formatRows="0"/>
  <mergeCells count="51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D9:AJ9"/>
    <mergeCell ref="AL9:AS9"/>
    <mergeCell ref="AT9:BA9"/>
    <mergeCell ref="BB9:BI9"/>
    <mergeCell ref="BL9:BM9"/>
    <mergeCell ref="BL45:BZ46"/>
    <mergeCell ref="BN9:BY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N10:BY10"/>
    <mergeCell ref="BL11:BZ13"/>
    <mergeCell ref="B14:BJ15"/>
    <mergeCell ref="BL14:BZ15"/>
    <mergeCell ref="BL16:BZ44"/>
    <mergeCell ref="BL47:BZ63"/>
    <mergeCell ref="B60:BJ61"/>
    <mergeCell ref="BL64:BZ65"/>
    <mergeCell ref="BL66:BZ82"/>
    <mergeCell ref="C83:BJ8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3"/>
  <sheetViews>
    <sheetView showGridLines="0" workbookViewId="0"/>
  </sheetViews>
  <sheetFormatPr defaultRowHeight="13.5" x14ac:dyDescent="0.15"/>
  <cols>
    <col min="2" max="144" width="11.875" customWidth="1"/>
  </cols>
  <sheetData>
    <row r="1" spans="1:148" x14ac:dyDescent="0.15">
      <c r="A1" t="s">
        <v>43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8" x14ac:dyDescent="0.15">
      <c r="A2" s="14" t="s">
        <v>44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8" x14ac:dyDescent="0.15">
      <c r="A3" s="14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H3" s="72" t="s">
        <v>52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8" t="s">
        <v>53</v>
      </c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 t="s">
        <v>54</v>
      </c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</row>
    <row r="4" spans="1:148" x14ac:dyDescent="0.15">
      <c r="A4" s="14" t="s">
        <v>55</v>
      </c>
      <c r="B4" s="16"/>
      <c r="C4" s="16"/>
      <c r="D4" s="16"/>
      <c r="E4" s="16"/>
      <c r="F4" s="16"/>
      <c r="G4" s="16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/>
      <c r="Y4" s="71" t="s">
        <v>56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 t="s">
        <v>57</v>
      </c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 t="s">
        <v>58</v>
      </c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 t="s">
        <v>59</v>
      </c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 t="s">
        <v>60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 t="s">
        <v>61</v>
      </c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 t="s">
        <v>62</v>
      </c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 t="s">
        <v>63</v>
      </c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 t="s">
        <v>64</v>
      </c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 t="s">
        <v>65</v>
      </c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 t="s">
        <v>66</v>
      </c>
      <c r="EF4" s="71"/>
      <c r="EG4" s="71"/>
      <c r="EH4" s="71"/>
      <c r="EI4" s="71"/>
      <c r="EJ4" s="71"/>
      <c r="EK4" s="71"/>
      <c r="EL4" s="71"/>
      <c r="EM4" s="71"/>
      <c r="EN4" s="71"/>
      <c r="EO4" s="71"/>
    </row>
    <row r="5" spans="1:148" x14ac:dyDescent="0.15">
      <c r="A5" s="14" t="s">
        <v>67</v>
      </c>
      <c r="B5" s="17"/>
      <c r="C5" s="17"/>
      <c r="D5" s="17"/>
      <c r="E5" s="17"/>
      <c r="F5" s="17"/>
      <c r="G5" s="17"/>
      <c r="H5" s="18" t="s">
        <v>68</v>
      </c>
      <c r="I5" s="18" t="s">
        <v>69</v>
      </c>
      <c r="J5" s="18" t="s">
        <v>70</v>
      </c>
      <c r="K5" s="18" t="s">
        <v>71</v>
      </c>
      <c r="L5" s="18" t="s">
        <v>72</v>
      </c>
      <c r="M5" s="18" t="s">
        <v>5</v>
      </c>
      <c r="N5" s="18" t="s">
        <v>73</v>
      </c>
      <c r="O5" s="18" t="s">
        <v>74</v>
      </c>
      <c r="P5" s="18" t="s">
        <v>75</v>
      </c>
      <c r="Q5" s="18" t="s">
        <v>76</v>
      </c>
      <c r="R5" s="18" t="s">
        <v>77</v>
      </c>
      <c r="S5" s="18" t="s">
        <v>78</v>
      </c>
      <c r="T5" s="18" t="s">
        <v>79</v>
      </c>
      <c r="U5" s="18" t="s">
        <v>80</v>
      </c>
      <c r="V5" s="18" t="s">
        <v>81</v>
      </c>
      <c r="W5" s="18" t="s">
        <v>82</v>
      </c>
      <c r="X5" s="18" t="s">
        <v>83</v>
      </c>
      <c r="Y5" s="18" t="s">
        <v>84</v>
      </c>
      <c r="Z5" s="18" t="s">
        <v>85</v>
      </c>
      <c r="AA5" s="18" t="s">
        <v>86</v>
      </c>
      <c r="AB5" s="18" t="s">
        <v>87</v>
      </c>
      <c r="AC5" s="18" t="s">
        <v>88</v>
      </c>
      <c r="AD5" s="18" t="s">
        <v>89</v>
      </c>
      <c r="AE5" s="18" t="s">
        <v>90</v>
      </c>
      <c r="AF5" s="18" t="s">
        <v>91</v>
      </c>
      <c r="AG5" s="18" t="s">
        <v>92</v>
      </c>
      <c r="AH5" s="18" t="s">
        <v>93</v>
      </c>
      <c r="AI5" s="18" t="s">
        <v>31</v>
      </c>
      <c r="AJ5" s="18" t="s">
        <v>84</v>
      </c>
      <c r="AK5" s="18" t="s">
        <v>85</v>
      </c>
      <c r="AL5" s="18" t="s">
        <v>86</v>
      </c>
      <c r="AM5" s="18" t="s">
        <v>87</v>
      </c>
      <c r="AN5" s="18" t="s">
        <v>88</v>
      </c>
      <c r="AO5" s="18" t="s">
        <v>89</v>
      </c>
      <c r="AP5" s="18" t="s">
        <v>90</v>
      </c>
      <c r="AQ5" s="18" t="s">
        <v>91</v>
      </c>
      <c r="AR5" s="18" t="s">
        <v>92</v>
      </c>
      <c r="AS5" s="18" t="s">
        <v>93</v>
      </c>
      <c r="AT5" s="18" t="s">
        <v>94</v>
      </c>
      <c r="AU5" s="18" t="s">
        <v>84</v>
      </c>
      <c r="AV5" s="18" t="s">
        <v>85</v>
      </c>
      <c r="AW5" s="18" t="s">
        <v>86</v>
      </c>
      <c r="AX5" s="18" t="s">
        <v>87</v>
      </c>
      <c r="AY5" s="18" t="s">
        <v>88</v>
      </c>
      <c r="AZ5" s="18" t="s">
        <v>89</v>
      </c>
      <c r="BA5" s="18" t="s">
        <v>90</v>
      </c>
      <c r="BB5" s="18" t="s">
        <v>91</v>
      </c>
      <c r="BC5" s="18" t="s">
        <v>92</v>
      </c>
      <c r="BD5" s="18" t="s">
        <v>93</v>
      </c>
      <c r="BE5" s="18" t="s">
        <v>94</v>
      </c>
      <c r="BF5" s="18" t="s">
        <v>84</v>
      </c>
      <c r="BG5" s="18" t="s">
        <v>85</v>
      </c>
      <c r="BH5" s="18" t="s">
        <v>86</v>
      </c>
      <c r="BI5" s="18" t="s">
        <v>87</v>
      </c>
      <c r="BJ5" s="18" t="s">
        <v>88</v>
      </c>
      <c r="BK5" s="18" t="s">
        <v>89</v>
      </c>
      <c r="BL5" s="18" t="s">
        <v>90</v>
      </c>
      <c r="BM5" s="18" t="s">
        <v>91</v>
      </c>
      <c r="BN5" s="18" t="s">
        <v>92</v>
      </c>
      <c r="BO5" s="18" t="s">
        <v>93</v>
      </c>
      <c r="BP5" s="18" t="s">
        <v>94</v>
      </c>
      <c r="BQ5" s="18" t="s">
        <v>84</v>
      </c>
      <c r="BR5" s="18" t="s">
        <v>85</v>
      </c>
      <c r="BS5" s="18" t="s">
        <v>86</v>
      </c>
      <c r="BT5" s="18" t="s">
        <v>87</v>
      </c>
      <c r="BU5" s="18" t="s">
        <v>88</v>
      </c>
      <c r="BV5" s="18" t="s">
        <v>89</v>
      </c>
      <c r="BW5" s="18" t="s">
        <v>90</v>
      </c>
      <c r="BX5" s="18" t="s">
        <v>91</v>
      </c>
      <c r="BY5" s="18" t="s">
        <v>92</v>
      </c>
      <c r="BZ5" s="18" t="s">
        <v>93</v>
      </c>
      <c r="CA5" s="18" t="s">
        <v>94</v>
      </c>
      <c r="CB5" s="18" t="s">
        <v>84</v>
      </c>
      <c r="CC5" s="18" t="s">
        <v>85</v>
      </c>
      <c r="CD5" s="18" t="s">
        <v>86</v>
      </c>
      <c r="CE5" s="18" t="s">
        <v>87</v>
      </c>
      <c r="CF5" s="18" t="s">
        <v>88</v>
      </c>
      <c r="CG5" s="18" t="s">
        <v>89</v>
      </c>
      <c r="CH5" s="18" t="s">
        <v>90</v>
      </c>
      <c r="CI5" s="18" t="s">
        <v>91</v>
      </c>
      <c r="CJ5" s="18" t="s">
        <v>92</v>
      </c>
      <c r="CK5" s="18" t="s">
        <v>93</v>
      </c>
      <c r="CL5" s="18" t="s">
        <v>94</v>
      </c>
      <c r="CM5" s="18" t="s">
        <v>84</v>
      </c>
      <c r="CN5" s="18" t="s">
        <v>85</v>
      </c>
      <c r="CO5" s="18" t="s">
        <v>86</v>
      </c>
      <c r="CP5" s="18" t="s">
        <v>87</v>
      </c>
      <c r="CQ5" s="18" t="s">
        <v>88</v>
      </c>
      <c r="CR5" s="18" t="s">
        <v>89</v>
      </c>
      <c r="CS5" s="18" t="s">
        <v>90</v>
      </c>
      <c r="CT5" s="18" t="s">
        <v>91</v>
      </c>
      <c r="CU5" s="18" t="s">
        <v>92</v>
      </c>
      <c r="CV5" s="18" t="s">
        <v>93</v>
      </c>
      <c r="CW5" s="18" t="s">
        <v>94</v>
      </c>
      <c r="CX5" s="18" t="s">
        <v>84</v>
      </c>
      <c r="CY5" s="18" t="s">
        <v>85</v>
      </c>
      <c r="CZ5" s="18" t="s">
        <v>86</v>
      </c>
      <c r="DA5" s="18" t="s">
        <v>87</v>
      </c>
      <c r="DB5" s="18" t="s">
        <v>88</v>
      </c>
      <c r="DC5" s="18" t="s">
        <v>89</v>
      </c>
      <c r="DD5" s="18" t="s">
        <v>90</v>
      </c>
      <c r="DE5" s="18" t="s">
        <v>91</v>
      </c>
      <c r="DF5" s="18" t="s">
        <v>92</v>
      </c>
      <c r="DG5" s="18" t="s">
        <v>93</v>
      </c>
      <c r="DH5" s="18" t="s">
        <v>94</v>
      </c>
      <c r="DI5" s="18" t="s">
        <v>84</v>
      </c>
      <c r="DJ5" s="18" t="s">
        <v>85</v>
      </c>
      <c r="DK5" s="18" t="s">
        <v>86</v>
      </c>
      <c r="DL5" s="18" t="s">
        <v>87</v>
      </c>
      <c r="DM5" s="18" t="s">
        <v>88</v>
      </c>
      <c r="DN5" s="18" t="s">
        <v>89</v>
      </c>
      <c r="DO5" s="18" t="s">
        <v>90</v>
      </c>
      <c r="DP5" s="18" t="s">
        <v>91</v>
      </c>
      <c r="DQ5" s="18" t="s">
        <v>92</v>
      </c>
      <c r="DR5" s="18" t="s">
        <v>93</v>
      </c>
      <c r="DS5" s="18" t="s">
        <v>94</v>
      </c>
      <c r="DT5" s="18" t="s">
        <v>84</v>
      </c>
      <c r="DU5" s="18" t="s">
        <v>85</v>
      </c>
      <c r="DV5" s="18" t="s">
        <v>86</v>
      </c>
      <c r="DW5" s="18" t="s">
        <v>87</v>
      </c>
      <c r="DX5" s="18" t="s">
        <v>88</v>
      </c>
      <c r="DY5" s="18" t="s">
        <v>89</v>
      </c>
      <c r="DZ5" s="18" t="s">
        <v>90</v>
      </c>
      <c r="EA5" s="18" t="s">
        <v>91</v>
      </c>
      <c r="EB5" s="18" t="s">
        <v>92</v>
      </c>
      <c r="EC5" s="18" t="s">
        <v>93</v>
      </c>
      <c r="ED5" s="18" t="s">
        <v>94</v>
      </c>
      <c r="EE5" s="18" t="s">
        <v>84</v>
      </c>
      <c r="EF5" s="18" t="s">
        <v>85</v>
      </c>
      <c r="EG5" s="18" t="s">
        <v>86</v>
      </c>
      <c r="EH5" s="18" t="s">
        <v>87</v>
      </c>
      <c r="EI5" s="18" t="s">
        <v>88</v>
      </c>
      <c r="EJ5" s="18" t="s">
        <v>89</v>
      </c>
      <c r="EK5" s="18" t="s">
        <v>90</v>
      </c>
      <c r="EL5" s="18" t="s">
        <v>91</v>
      </c>
      <c r="EM5" s="18" t="s">
        <v>92</v>
      </c>
      <c r="EN5" s="18" t="s">
        <v>93</v>
      </c>
      <c r="EO5" s="18" t="s">
        <v>94</v>
      </c>
    </row>
    <row r="6" spans="1:148" s="22" customFormat="1" x14ac:dyDescent="0.15">
      <c r="A6" s="14" t="s">
        <v>95</v>
      </c>
      <c r="B6" s="19">
        <f>B7</f>
        <v>2024</v>
      </c>
      <c r="C6" s="19">
        <f t="shared" ref="C6:X6" si="3">C7</f>
        <v>262048</v>
      </c>
      <c r="D6" s="19">
        <f t="shared" si="3"/>
        <v>46</v>
      </c>
      <c r="E6" s="19">
        <f t="shared" si="3"/>
        <v>17</v>
      </c>
      <c r="F6" s="19">
        <f t="shared" si="3"/>
        <v>1</v>
      </c>
      <c r="G6" s="19">
        <f t="shared" si="3"/>
        <v>0</v>
      </c>
      <c r="H6" s="19" t="str">
        <f t="shared" si="3"/>
        <v>京都府　宇治市</v>
      </c>
      <c r="I6" s="19" t="str">
        <f t="shared" si="3"/>
        <v>法適用</v>
      </c>
      <c r="J6" s="19" t="str">
        <f t="shared" si="3"/>
        <v>下水道事業</v>
      </c>
      <c r="K6" s="19" t="str">
        <f t="shared" si="3"/>
        <v>公共下水道</v>
      </c>
      <c r="L6" s="19" t="str">
        <f t="shared" si="3"/>
        <v>Ab</v>
      </c>
      <c r="M6" s="19" t="str">
        <f t="shared" si="3"/>
        <v>その他</v>
      </c>
      <c r="N6" s="20" t="str">
        <f t="shared" si="3"/>
        <v>-</v>
      </c>
      <c r="O6" s="20">
        <f t="shared" si="3"/>
        <v>55.16</v>
      </c>
      <c r="P6" s="20">
        <f t="shared" si="3"/>
        <v>98.5</v>
      </c>
      <c r="Q6" s="20">
        <f t="shared" si="3"/>
        <v>90.95</v>
      </c>
      <c r="R6" s="20">
        <f t="shared" si="3"/>
        <v>3082</v>
      </c>
      <c r="S6" s="20">
        <f t="shared" si="3"/>
        <v>179582</v>
      </c>
      <c r="T6" s="20">
        <f t="shared" si="3"/>
        <v>67.540000000000006</v>
      </c>
      <c r="U6" s="20">
        <f t="shared" si="3"/>
        <v>2658.9</v>
      </c>
      <c r="V6" s="20">
        <f t="shared" si="3"/>
        <v>176210</v>
      </c>
      <c r="W6" s="20">
        <f t="shared" si="3"/>
        <v>19.760000000000002</v>
      </c>
      <c r="X6" s="20">
        <f t="shared" si="3"/>
        <v>8917.51</v>
      </c>
      <c r="Y6" s="21">
        <f>IF(Y7="",NA(),Y7)</f>
        <v>100.98</v>
      </c>
      <c r="Z6" s="21">
        <f t="shared" ref="Z6:AH6" si="4">IF(Z7="",NA(),Z7)</f>
        <v>100.12</v>
      </c>
      <c r="AA6" s="21">
        <f t="shared" si="4"/>
        <v>100.12</v>
      </c>
      <c r="AB6" s="21">
        <f t="shared" si="4"/>
        <v>100.11</v>
      </c>
      <c r="AC6" s="21">
        <f t="shared" si="4"/>
        <v>100.04</v>
      </c>
      <c r="AD6" s="21">
        <f t="shared" si="4"/>
        <v>107.05</v>
      </c>
      <c r="AE6" s="21">
        <f t="shared" si="4"/>
        <v>106.43</v>
      </c>
      <c r="AF6" s="21">
        <f t="shared" si="4"/>
        <v>106.81</v>
      </c>
      <c r="AG6" s="21">
        <f t="shared" si="4"/>
        <v>106.99</v>
      </c>
      <c r="AH6" s="21">
        <f t="shared" si="4"/>
        <v>106.79</v>
      </c>
      <c r="AI6" s="20" t="str">
        <f>IF(AI7="","",IF(AI7="-","【-】","【"&amp;SUBSTITUTE(TEXT(AI7,"#,##0.00"),"-","△")&amp;"】"))</f>
        <v>【105.36】</v>
      </c>
      <c r="AJ6" s="20">
        <f>IF(AJ7="",NA(),AJ7)</f>
        <v>0</v>
      </c>
      <c r="AK6" s="20">
        <f t="shared" ref="AK6:AS6" si="5">IF(AK7="",NA(),AK7)</f>
        <v>0</v>
      </c>
      <c r="AL6" s="20">
        <f t="shared" si="5"/>
        <v>0</v>
      </c>
      <c r="AM6" s="20">
        <f t="shared" si="5"/>
        <v>0</v>
      </c>
      <c r="AN6" s="20">
        <f t="shared" si="5"/>
        <v>0</v>
      </c>
      <c r="AO6" s="20">
        <f t="shared" si="5"/>
        <v>0</v>
      </c>
      <c r="AP6" s="20">
        <f t="shared" si="5"/>
        <v>0</v>
      </c>
      <c r="AQ6" s="20">
        <f t="shared" si="5"/>
        <v>0</v>
      </c>
      <c r="AR6" s="20">
        <f t="shared" si="5"/>
        <v>0</v>
      </c>
      <c r="AS6" s="20">
        <f t="shared" si="5"/>
        <v>0</v>
      </c>
      <c r="AT6" s="20" t="str">
        <f>IF(AT7="","",IF(AT7="-","【-】","【"&amp;SUBSTITUTE(TEXT(AT7,"#,##0.00"),"-","△")&amp;"】"))</f>
        <v>【3.12】</v>
      </c>
      <c r="AU6" s="21">
        <f>IF(AU7="",NA(),AU7)</f>
        <v>42.87</v>
      </c>
      <c r="AV6" s="21">
        <f t="shared" ref="AV6:BD6" si="6">IF(AV7="",NA(),AV7)</f>
        <v>56.81</v>
      </c>
      <c r="AW6" s="21">
        <f t="shared" si="6"/>
        <v>38.29</v>
      </c>
      <c r="AX6" s="21">
        <f t="shared" si="6"/>
        <v>42.39</v>
      </c>
      <c r="AY6" s="21">
        <f t="shared" si="6"/>
        <v>43.52</v>
      </c>
      <c r="AZ6" s="21">
        <f t="shared" si="6"/>
        <v>84.84</v>
      </c>
      <c r="BA6" s="21">
        <f t="shared" si="6"/>
        <v>88.42</v>
      </c>
      <c r="BB6" s="21">
        <f t="shared" si="6"/>
        <v>93.63</v>
      </c>
      <c r="BC6" s="21">
        <f t="shared" si="6"/>
        <v>100.41</v>
      </c>
      <c r="BD6" s="21">
        <f t="shared" si="6"/>
        <v>113.88</v>
      </c>
      <c r="BE6" s="20" t="str">
        <f>IF(BE7="","",IF(BE7="-","【-】","【"&amp;SUBSTITUTE(TEXT(BE7,"#,##0.00"),"-","△")&amp;"】"))</f>
        <v>【82.75】</v>
      </c>
      <c r="BF6" s="21">
        <f>IF(BF7="",NA(),BF7)</f>
        <v>1377.01</v>
      </c>
      <c r="BG6" s="21">
        <f t="shared" ref="BG6:BO6" si="7">IF(BG7="",NA(),BG7)</f>
        <v>1353.09</v>
      </c>
      <c r="BH6" s="21">
        <f t="shared" si="7"/>
        <v>1342.33</v>
      </c>
      <c r="BI6" s="21">
        <f t="shared" si="7"/>
        <v>1298.26</v>
      </c>
      <c r="BJ6" s="21">
        <f t="shared" si="7"/>
        <v>1255.3</v>
      </c>
      <c r="BK6" s="21">
        <f t="shared" si="7"/>
        <v>565.62</v>
      </c>
      <c r="BL6" s="21">
        <f t="shared" si="7"/>
        <v>544.61</v>
      </c>
      <c r="BM6" s="21">
        <f t="shared" si="7"/>
        <v>525.07000000000005</v>
      </c>
      <c r="BN6" s="21">
        <f t="shared" si="7"/>
        <v>499.16</v>
      </c>
      <c r="BO6" s="21">
        <f t="shared" si="7"/>
        <v>481.58</v>
      </c>
      <c r="BP6" s="20" t="str">
        <f>IF(BP7="","",IF(BP7="-","【-】","【"&amp;SUBSTITUTE(TEXT(BP7,"#,##0.00"),"-","△")&amp;"】"))</f>
        <v>【602.56】</v>
      </c>
      <c r="BQ6" s="21">
        <f>IF(BQ7="",NA(),BQ7)</f>
        <v>90.45</v>
      </c>
      <c r="BR6" s="21">
        <f t="shared" ref="BR6:BZ6" si="8">IF(BR7="",NA(),BR7)</f>
        <v>96.31</v>
      </c>
      <c r="BS6" s="21">
        <f t="shared" si="8"/>
        <v>96.82</v>
      </c>
      <c r="BT6" s="21">
        <f t="shared" si="8"/>
        <v>95.13</v>
      </c>
      <c r="BU6" s="21">
        <f t="shared" si="8"/>
        <v>96.47</v>
      </c>
      <c r="BV6" s="21">
        <f t="shared" si="8"/>
        <v>102.36</v>
      </c>
      <c r="BW6" s="21">
        <f t="shared" si="8"/>
        <v>103.76</v>
      </c>
      <c r="BX6" s="21">
        <f t="shared" si="8"/>
        <v>103.57</v>
      </c>
      <c r="BY6" s="21">
        <f t="shared" si="8"/>
        <v>104.04</v>
      </c>
      <c r="BZ6" s="21">
        <f t="shared" si="8"/>
        <v>103.73</v>
      </c>
      <c r="CA6" s="20" t="str">
        <f>IF(CA7="","",IF(CA7="-","【-】","【"&amp;SUBSTITUTE(TEXT(CA7,"#,##0.00"),"-","△")&amp;"】"))</f>
        <v>【97.94】</v>
      </c>
      <c r="CB6" s="21">
        <f>IF(CB7="",NA(),CB7)</f>
        <v>179.41</v>
      </c>
      <c r="CC6" s="21">
        <f t="shared" ref="CC6:CK6" si="9">IF(CC7="",NA(),CC7)</f>
        <v>169.15</v>
      </c>
      <c r="CD6" s="21">
        <f t="shared" si="9"/>
        <v>167.82</v>
      </c>
      <c r="CE6" s="21">
        <f t="shared" si="9"/>
        <v>171.32</v>
      </c>
      <c r="CF6" s="21">
        <f t="shared" si="9"/>
        <v>169.95</v>
      </c>
      <c r="CG6" s="21">
        <f t="shared" si="9"/>
        <v>114.01</v>
      </c>
      <c r="CH6" s="21">
        <f t="shared" si="9"/>
        <v>111.18</v>
      </c>
      <c r="CI6" s="21">
        <f t="shared" si="9"/>
        <v>111.78</v>
      </c>
      <c r="CJ6" s="21">
        <f t="shared" si="9"/>
        <v>112.75</v>
      </c>
      <c r="CK6" s="21">
        <f t="shared" si="9"/>
        <v>114.35</v>
      </c>
      <c r="CL6" s="20" t="str">
        <f>IF(CL7="","",IF(CL7="-","【-】","【"&amp;SUBSTITUTE(TEXT(CL7,"#,##0.00"),"-","△")&amp;"】"))</f>
        <v>【140.98】</v>
      </c>
      <c r="CM6" s="21">
        <f>IF(CM7="",NA(),CM7)</f>
        <v>71.52</v>
      </c>
      <c r="CN6" s="21">
        <f t="shared" ref="CN6:CV6" si="10">IF(CN7="",NA(),CN7)</f>
        <v>68.569999999999993</v>
      </c>
      <c r="CO6" s="21">
        <f t="shared" si="10"/>
        <v>66.56</v>
      </c>
      <c r="CP6" s="21">
        <f t="shared" si="10"/>
        <v>55.07</v>
      </c>
      <c r="CQ6" s="21">
        <f t="shared" si="10"/>
        <v>60.75</v>
      </c>
      <c r="CR6" s="21">
        <f t="shared" si="10"/>
        <v>67.709999999999994</v>
      </c>
      <c r="CS6" s="21">
        <f t="shared" si="10"/>
        <v>67.13</v>
      </c>
      <c r="CT6" s="21">
        <f t="shared" si="10"/>
        <v>66.819999999999993</v>
      </c>
      <c r="CU6" s="21">
        <f t="shared" si="10"/>
        <v>65.98</v>
      </c>
      <c r="CV6" s="21">
        <f t="shared" si="10"/>
        <v>66.27</v>
      </c>
      <c r="CW6" s="20" t="str">
        <f>IF(CW7="","",IF(CW7="-","【-】","【"&amp;SUBSTITUTE(TEXT(CW7,"#,##0.00"),"-","△")&amp;"】"))</f>
        <v>【60.13】</v>
      </c>
      <c r="CX6" s="21">
        <f>IF(CX7="",NA(),CX7)</f>
        <v>88.43</v>
      </c>
      <c r="CY6" s="21">
        <f t="shared" ref="CY6:DG6" si="11">IF(CY7="",NA(),CY7)</f>
        <v>88.97</v>
      </c>
      <c r="CZ6" s="21">
        <f t="shared" si="11"/>
        <v>89.32</v>
      </c>
      <c r="DA6" s="21">
        <f t="shared" si="11"/>
        <v>89.85</v>
      </c>
      <c r="DB6" s="21">
        <f t="shared" si="11"/>
        <v>90.5</v>
      </c>
      <c r="DC6" s="21">
        <f t="shared" si="11"/>
        <v>97.24</v>
      </c>
      <c r="DD6" s="21">
        <f t="shared" si="11"/>
        <v>97.79</v>
      </c>
      <c r="DE6" s="21">
        <f t="shared" si="11"/>
        <v>97.75</v>
      </c>
      <c r="DF6" s="21">
        <f t="shared" si="11"/>
        <v>97.83</v>
      </c>
      <c r="DG6" s="21">
        <f t="shared" si="11"/>
        <v>97.9</v>
      </c>
      <c r="DH6" s="20" t="str">
        <f>IF(DH7="","",IF(DH7="-","【-】","【"&amp;SUBSTITUTE(TEXT(DH7,"#,##0.00"),"-","△")&amp;"】"))</f>
        <v>【96.00】</v>
      </c>
      <c r="DI6" s="21">
        <f>IF(DI7="",NA(),DI7)</f>
        <v>17.309999999999999</v>
      </c>
      <c r="DJ6" s="21">
        <f t="shared" ref="DJ6:DR6" si="12">IF(DJ7="",NA(),DJ7)</f>
        <v>19.75</v>
      </c>
      <c r="DK6" s="21">
        <f t="shared" si="12"/>
        <v>22.25</v>
      </c>
      <c r="DL6" s="21">
        <f t="shared" si="12"/>
        <v>24.04</v>
      </c>
      <c r="DM6" s="21">
        <f t="shared" si="12"/>
        <v>26.09</v>
      </c>
      <c r="DN6" s="21">
        <f t="shared" si="12"/>
        <v>27.39</v>
      </c>
      <c r="DO6" s="21">
        <f t="shared" si="12"/>
        <v>30.42</v>
      </c>
      <c r="DP6" s="21">
        <f t="shared" si="12"/>
        <v>32.96</v>
      </c>
      <c r="DQ6" s="21">
        <f t="shared" si="12"/>
        <v>34.909999999999997</v>
      </c>
      <c r="DR6" s="21">
        <f t="shared" si="12"/>
        <v>36.93</v>
      </c>
      <c r="DS6" s="20" t="str">
        <f>IF(DS7="","",IF(DS7="-","【-】","【"&amp;SUBSTITUTE(TEXT(DS7,"#,##0.00"),"-","△")&amp;"】"))</f>
        <v>【42.20】</v>
      </c>
      <c r="DT6" s="21">
        <f>IF(DT7="",NA(),DT7)</f>
        <v>3.58</v>
      </c>
      <c r="DU6" s="21">
        <f t="shared" ref="DU6:EC6" si="13">IF(DU7="",NA(),DU7)</f>
        <v>3.53</v>
      </c>
      <c r="DV6" s="21">
        <f t="shared" si="13"/>
        <v>3.21</v>
      </c>
      <c r="DW6" s="21">
        <f t="shared" si="13"/>
        <v>4.1100000000000003</v>
      </c>
      <c r="DX6" s="21">
        <f t="shared" si="13"/>
        <v>4.16</v>
      </c>
      <c r="DY6" s="21">
        <f t="shared" si="13"/>
        <v>5.86</v>
      </c>
      <c r="DZ6" s="21">
        <f t="shared" si="13"/>
        <v>6.66</v>
      </c>
      <c r="EA6" s="21">
        <f t="shared" si="13"/>
        <v>8.49</v>
      </c>
      <c r="EB6" s="21">
        <f t="shared" si="13"/>
        <v>10.08</v>
      </c>
      <c r="EC6" s="21">
        <f t="shared" si="13"/>
        <v>11.2</v>
      </c>
      <c r="ED6" s="20" t="str">
        <f>IF(ED7="","",IF(ED7="-","【-】","【"&amp;SUBSTITUTE(TEXT(ED7,"#,##0.00"),"-","△")&amp;"】"))</f>
        <v>【9.46】</v>
      </c>
      <c r="EE6" s="21">
        <f>IF(EE7="",NA(),EE7)</f>
        <v>0.1</v>
      </c>
      <c r="EF6" s="20">
        <f t="shared" ref="EF6:EN6" si="14">IF(EF7="",NA(),EF7)</f>
        <v>0</v>
      </c>
      <c r="EG6" s="21">
        <f t="shared" si="14"/>
        <v>0.13</v>
      </c>
      <c r="EH6" s="21">
        <f t="shared" si="14"/>
        <v>7.0000000000000007E-2</v>
      </c>
      <c r="EI6" s="21">
        <f t="shared" si="14"/>
        <v>0.31</v>
      </c>
      <c r="EJ6" s="21">
        <f t="shared" si="14"/>
        <v>0.19</v>
      </c>
      <c r="EK6" s="21">
        <f t="shared" si="14"/>
        <v>0.14000000000000001</v>
      </c>
      <c r="EL6" s="21">
        <f t="shared" si="14"/>
        <v>0.15</v>
      </c>
      <c r="EM6" s="21">
        <f t="shared" si="14"/>
        <v>0.12</v>
      </c>
      <c r="EN6" s="21">
        <f t="shared" si="14"/>
        <v>0.16</v>
      </c>
      <c r="EO6" s="20" t="str">
        <f>IF(EO7="","",IF(EO7="-","【-】","【"&amp;SUBSTITUTE(TEXT(EO7,"#,##0.00"),"-","△")&amp;"】"))</f>
        <v>【0.19】</v>
      </c>
    </row>
    <row r="7" spans="1:148" s="22" customFormat="1" x14ac:dyDescent="0.15">
      <c r="A7" s="14"/>
      <c r="B7" s="23">
        <v>2024</v>
      </c>
      <c r="C7" s="23">
        <v>262048</v>
      </c>
      <c r="D7" s="23">
        <v>46</v>
      </c>
      <c r="E7" s="23">
        <v>17</v>
      </c>
      <c r="F7" s="23">
        <v>1</v>
      </c>
      <c r="G7" s="23">
        <v>0</v>
      </c>
      <c r="H7" s="23" t="s">
        <v>96</v>
      </c>
      <c r="I7" s="23" t="s">
        <v>97</v>
      </c>
      <c r="J7" s="23" t="s">
        <v>98</v>
      </c>
      <c r="K7" s="23" t="s">
        <v>99</v>
      </c>
      <c r="L7" s="23" t="s">
        <v>100</v>
      </c>
      <c r="M7" s="23" t="s">
        <v>101</v>
      </c>
      <c r="N7" s="24" t="s">
        <v>102</v>
      </c>
      <c r="O7" s="24">
        <v>55.16</v>
      </c>
      <c r="P7" s="24">
        <v>98.5</v>
      </c>
      <c r="Q7" s="24">
        <v>90.95</v>
      </c>
      <c r="R7" s="24">
        <v>3082</v>
      </c>
      <c r="S7" s="24">
        <v>179582</v>
      </c>
      <c r="T7" s="24">
        <v>67.540000000000006</v>
      </c>
      <c r="U7" s="24">
        <v>2658.9</v>
      </c>
      <c r="V7" s="24">
        <v>176210</v>
      </c>
      <c r="W7" s="24">
        <v>19.760000000000002</v>
      </c>
      <c r="X7" s="24">
        <v>8917.51</v>
      </c>
      <c r="Y7" s="24">
        <v>100.98</v>
      </c>
      <c r="Z7" s="24">
        <v>100.12</v>
      </c>
      <c r="AA7" s="24">
        <v>100.12</v>
      </c>
      <c r="AB7" s="24">
        <v>100.11</v>
      </c>
      <c r="AC7" s="24">
        <v>100.04</v>
      </c>
      <c r="AD7" s="24">
        <v>107.05</v>
      </c>
      <c r="AE7" s="24">
        <v>106.43</v>
      </c>
      <c r="AF7" s="24">
        <v>106.81</v>
      </c>
      <c r="AG7" s="24">
        <v>106.99</v>
      </c>
      <c r="AH7" s="24">
        <v>106.79</v>
      </c>
      <c r="AI7" s="24">
        <v>105.36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3.12</v>
      </c>
      <c r="AU7" s="24">
        <v>42.87</v>
      </c>
      <c r="AV7" s="24">
        <v>56.81</v>
      </c>
      <c r="AW7" s="24">
        <v>38.29</v>
      </c>
      <c r="AX7" s="24">
        <v>42.39</v>
      </c>
      <c r="AY7" s="24">
        <v>43.52</v>
      </c>
      <c r="AZ7" s="24">
        <v>84.84</v>
      </c>
      <c r="BA7" s="24">
        <v>88.42</v>
      </c>
      <c r="BB7" s="24">
        <v>93.63</v>
      </c>
      <c r="BC7" s="24">
        <v>100.41</v>
      </c>
      <c r="BD7" s="24">
        <v>113.88</v>
      </c>
      <c r="BE7" s="24">
        <v>82.75</v>
      </c>
      <c r="BF7" s="24">
        <v>1377.01</v>
      </c>
      <c r="BG7" s="24">
        <v>1353.09</v>
      </c>
      <c r="BH7" s="24">
        <v>1342.33</v>
      </c>
      <c r="BI7" s="24">
        <v>1298.26</v>
      </c>
      <c r="BJ7" s="24">
        <v>1255.3</v>
      </c>
      <c r="BK7" s="24">
        <v>565.62</v>
      </c>
      <c r="BL7" s="24">
        <v>544.61</v>
      </c>
      <c r="BM7" s="24">
        <v>525.07000000000005</v>
      </c>
      <c r="BN7" s="24">
        <v>499.16</v>
      </c>
      <c r="BO7" s="24">
        <v>481.58</v>
      </c>
      <c r="BP7" s="24">
        <v>602.55999999999995</v>
      </c>
      <c r="BQ7" s="24">
        <v>90.45</v>
      </c>
      <c r="BR7" s="24">
        <v>96.31</v>
      </c>
      <c r="BS7" s="24">
        <v>96.82</v>
      </c>
      <c r="BT7" s="24">
        <v>95.13</v>
      </c>
      <c r="BU7" s="24">
        <v>96.47</v>
      </c>
      <c r="BV7" s="24">
        <v>102.36</v>
      </c>
      <c r="BW7" s="24">
        <v>103.76</v>
      </c>
      <c r="BX7" s="24">
        <v>103.57</v>
      </c>
      <c r="BY7" s="24">
        <v>104.04</v>
      </c>
      <c r="BZ7" s="24">
        <v>103.73</v>
      </c>
      <c r="CA7" s="24">
        <v>97.94</v>
      </c>
      <c r="CB7" s="24">
        <v>179.41</v>
      </c>
      <c r="CC7" s="24">
        <v>169.15</v>
      </c>
      <c r="CD7" s="24">
        <v>167.82</v>
      </c>
      <c r="CE7" s="24">
        <v>171.32</v>
      </c>
      <c r="CF7" s="24">
        <v>169.95</v>
      </c>
      <c r="CG7" s="24">
        <v>114.01</v>
      </c>
      <c r="CH7" s="24">
        <v>111.18</v>
      </c>
      <c r="CI7" s="24">
        <v>111.78</v>
      </c>
      <c r="CJ7" s="24">
        <v>112.75</v>
      </c>
      <c r="CK7" s="24">
        <v>114.35</v>
      </c>
      <c r="CL7" s="24">
        <v>140.97999999999999</v>
      </c>
      <c r="CM7" s="24">
        <v>71.52</v>
      </c>
      <c r="CN7" s="24">
        <v>68.569999999999993</v>
      </c>
      <c r="CO7" s="24">
        <v>66.56</v>
      </c>
      <c r="CP7" s="24">
        <v>55.07</v>
      </c>
      <c r="CQ7" s="24">
        <v>60.75</v>
      </c>
      <c r="CR7" s="24">
        <v>67.709999999999994</v>
      </c>
      <c r="CS7" s="24">
        <v>67.13</v>
      </c>
      <c r="CT7" s="24">
        <v>66.819999999999993</v>
      </c>
      <c r="CU7" s="24">
        <v>65.98</v>
      </c>
      <c r="CV7" s="24">
        <v>66.27</v>
      </c>
      <c r="CW7" s="24">
        <v>60.13</v>
      </c>
      <c r="CX7" s="24">
        <v>88.43</v>
      </c>
      <c r="CY7" s="24">
        <v>88.97</v>
      </c>
      <c r="CZ7" s="24">
        <v>89.32</v>
      </c>
      <c r="DA7" s="24">
        <v>89.85</v>
      </c>
      <c r="DB7" s="24">
        <v>90.5</v>
      </c>
      <c r="DC7" s="24">
        <v>97.24</v>
      </c>
      <c r="DD7" s="24">
        <v>97.79</v>
      </c>
      <c r="DE7" s="24">
        <v>97.75</v>
      </c>
      <c r="DF7" s="24">
        <v>97.83</v>
      </c>
      <c r="DG7" s="24">
        <v>97.9</v>
      </c>
      <c r="DH7" s="24">
        <v>96</v>
      </c>
      <c r="DI7" s="24">
        <v>17.309999999999999</v>
      </c>
      <c r="DJ7" s="24">
        <v>19.75</v>
      </c>
      <c r="DK7" s="24">
        <v>22.25</v>
      </c>
      <c r="DL7" s="24">
        <v>24.04</v>
      </c>
      <c r="DM7" s="24">
        <v>26.09</v>
      </c>
      <c r="DN7" s="24">
        <v>27.39</v>
      </c>
      <c r="DO7" s="24">
        <v>30.42</v>
      </c>
      <c r="DP7" s="24">
        <v>32.96</v>
      </c>
      <c r="DQ7" s="24">
        <v>34.909999999999997</v>
      </c>
      <c r="DR7" s="24">
        <v>36.93</v>
      </c>
      <c r="DS7" s="24">
        <v>42.2</v>
      </c>
      <c r="DT7" s="24">
        <v>3.58</v>
      </c>
      <c r="DU7" s="24">
        <v>3.53</v>
      </c>
      <c r="DV7" s="24">
        <v>3.21</v>
      </c>
      <c r="DW7" s="24">
        <v>4.1100000000000003</v>
      </c>
      <c r="DX7" s="24">
        <v>4.16</v>
      </c>
      <c r="DY7" s="24">
        <v>5.86</v>
      </c>
      <c r="DZ7" s="24">
        <v>6.66</v>
      </c>
      <c r="EA7" s="24">
        <v>8.49</v>
      </c>
      <c r="EB7" s="24">
        <v>10.08</v>
      </c>
      <c r="EC7" s="24">
        <v>11.2</v>
      </c>
      <c r="ED7" s="24">
        <v>9.4600000000000009</v>
      </c>
      <c r="EE7" s="24">
        <v>0.1</v>
      </c>
      <c r="EF7" s="24">
        <v>0</v>
      </c>
      <c r="EG7" s="24">
        <v>0.13</v>
      </c>
      <c r="EH7" s="24">
        <v>7.0000000000000007E-2</v>
      </c>
      <c r="EI7" s="24">
        <v>0.31</v>
      </c>
      <c r="EJ7" s="24">
        <v>0.19</v>
      </c>
      <c r="EK7" s="24">
        <v>0.14000000000000001</v>
      </c>
      <c r="EL7" s="24">
        <v>0.15</v>
      </c>
      <c r="EM7" s="24">
        <v>0.12</v>
      </c>
      <c r="EN7" s="24">
        <v>0.16</v>
      </c>
      <c r="EO7" s="24">
        <v>0.19</v>
      </c>
    </row>
    <row r="8" spans="1:148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</row>
    <row r="9" spans="1:148" x14ac:dyDescent="0.15">
      <c r="A9" s="26"/>
      <c r="B9" s="26" t="s">
        <v>103</v>
      </c>
      <c r="C9" s="26" t="s">
        <v>104</v>
      </c>
      <c r="D9" s="26" t="s">
        <v>105</v>
      </c>
      <c r="E9" s="26" t="s">
        <v>106</v>
      </c>
      <c r="F9" s="26" t="s">
        <v>107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8" x14ac:dyDescent="0.15">
      <c r="A10" s="26" t="s">
        <v>46</v>
      </c>
      <c r="B10" s="27">
        <f>DATEVALUE($B7-B11&amp;"/1/"&amp;B12)</f>
        <v>37257</v>
      </c>
      <c r="C10" s="27">
        <f t="shared" ref="C10:F10" si="15">DATEVALUE($B7-C11&amp;"/1/"&amp;C12)</f>
        <v>37622</v>
      </c>
      <c r="D10" s="27">
        <f t="shared" si="15"/>
        <v>37988</v>
      </c>
      <c r="E10" s="27">
        <f t="shared" si="15"/>
        <v>38355</v>
      </c>
      <c r="F10" s="27">
        <f t="shared" si="15"/>
        <v>38721</v>
      </c>
    </row>
    <row r="11" spans="1:148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108</v>
      </c>
    </row>
    <row r="12" spans="1:148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109</v>
      </c>
    </row>
    <row r="13" spans="1:148" x14ac:dyDescent="0.15">
      <c r="B13" t="s">
        <v>110</v>
      </c>
      <c r="C13" t="s">
        <v>110</v>
      </c>
      <c r="D13" t="s">
        <v>110</v>
      </c>
      <c r="E13" t="s">
        <v>111</v>
      </c>
      <c r="F13" t="s">
        <v>111</v>
      </c>
      <c r="G13" t="s">
        <v>112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磯貝</cp:lastModifiedBy>
  <cp:lastPrinted>2026-02-02T11:47:43Z</cp:lastPrinted>
  <dcterms:created xsi:type="dcterms:W3CDTF">2025-12-23T06:02:41Z</dcterms:created>
  <dcterms:modified xsi:type="dcterms:W3CDTF">2026-02-02T12:32:19Z</dcterms:modified>
  <cp:category/>
</cp:coreProperties>
</file>